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NIÓN CORDOBESA DE RUGBY\TORNEOS 2021\M19\"/>
    </mc:Choice>
  </mc:AlternateContent>
  <bookViews>
    <workbookView xWindow="0" yWindow="0" windowWidth="14610" windowHeight="9660"/>
  </bookViews>
  <sheets>
    <sheet name="Fixture Posc. 2019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6" i="5" l="1"/>
  <c r="I6" i="5" l="1"/>
  <c r="N10" i="5" l="1"/>
  <c r="M10" i="5"/>
  <c r="N8" i="5"/>
  <c r="M8" i="5"/>
  <c r="N7" i="5"/>
  <c r="M7" i="5"/>
  <c r="M6" i="5"/>
  <c r="M5" i="5"/>
  <c r="I11" i="5" l="1"/>
  <c r="J74" i="5" l="1"/>
  <c r="I74" i="5" s="1"/>
  <c r="G74" i="5"/>
  <c r="H74" i="5" s="1"/>
  <c r="J73" i="5"/>
  <c r="G73" i="5"/>
  <c r="H73" i="5" s="1"/>
  <c r="J72" i="5"/>
  <c r="G72" i="5"/>
  <c r="H72" i="5" s="1"/>
  <c r="J71" i="5"/>
  <c r="I71" i="5" s="1"/>
  <c r="G71" i="5"/>
  <c r="J70" i="5"/>
  <c r="I70" i="5" s="1"/>
  <c r="G70" i="5"/>
  <c r="J66" i="5"/>
  <c r="G66" i="5"/>
  <c r="H66" i="5" s="1"/>
  <c r="J65" i="5"/>
  <c r="I65" i="5" s="1"/>
  <c r="G65" i="5"/>
  <c r="H65" i="5" s="1"/>
  <c r="J64" i="5"/>
  <c r="I64" i="5" s="1"/>
  <c r="G64" i="5"/>
  <c r="J63" i="5"/>
  <c r="I63" i="5" s="1"/>
  <c r="G63" i="5"/>
  <c r="J62" i="5"/>
  <c r="G62" i="5"/>
  <c r="H62" i="5" s="1"/>
  <c r="J58" i="5"/>
  <c r="G58" i="5"/>
  <c r="H58" i="5" s="1"/>
  <c r="J57" i="5"/>
  <c r="G57" i="5"/>
  <c r="H57" i="5" s="1"/>
  <c r="J56" i="5"/>
  <c r="I56" i="5"/>
  <c r="G56" i="5"/>
  <c r="H56" i="5" s="1"/>
  <c r="J55" i="5"/>
  <c r="I55" i="5" s="1"/>
  <c r="G55" i="5"/>
  <c r="H55" i="5" s="1"/>
  <c r="J54" i="5"/>
  <c r="G54" i="5"/>
  <c r="J49" i="5"/>
  <c r="I49" i="5" s="1"/>
  <c r="G49" i="5"/>
  <c r="J48" i="5"/>
  <c r="I48" i="5" s="1"/>
  <c r="G48" i="5"/>
  <c r="H48" i="5" s="1"/>
  <c r="J47" i="5"/>
  <c r="I47" i="5" s="1"/>
  <c r="G47" i="5"/>
  <c r="H47" i="5" s="1"/>
  <c r="J46" i="5"/>
  <c r="I46" i="5" s="1"/>
  <c r="G46" i="5"/>
  <c r="J45" i="5"/>
  <c r="G45" i="5"/>
  <c r="J41" i="5"/>
  <c r="G41" i="5"/>
  <c r="J40" i="5"/>
  <c r="I40" i="5" s="1"/>
  <c r="G40" i="5"/>
  <c r="H40" i="5" s="1"/>
  <c r="J39" i="5"/>
  <c r="I39" i="5" s="1"/>
  <c r="G39" i="5"/>
  <c r="H39" i="5" s="1"/>
  <c r="J38" i="5"/>
  <c r="G38" i="5"/>
  <c r="H38" i="5" s="1"/>
  <c r="J37" i="5"/>
  <c r="I37" i="5" s="1"/>
  <c r="G37" i="5"/>
  <c r="J33" i="5"/>
  <c r="I33" i="5" s="1"/>
  <c r="G33" i="5"/>
  <c r="H33" i="5" s="1"/>
  <c r="J32" i="5"/>
  <c r="I32" i="5" s="1"/>
  <c r="G32" i="5"/>
  <c r="J31" i="5"/>
  <c r="I31" i="5" s="1"/>
  <c r="G31" i="5"/>
  <c r="H31" i="5" s="1"/>
  <c r="J30" i="5"/>
  <c r="G30" i="5"/>
  <c r="H30" i="5" s="1"/>
  <c r="J29" i="5"/>
  <c r="G29" i="5"/>
  <c r="J24" i="5"/>
  <c r="I24" i="5" s="1"/>
  <c r="G24" i="5"/>
  <c r="J23" i="5"/>
  <c r="I23" i="5" s="1"/>
  <c r="G23" i="5"/>
  <c r="J22" i="5"/>
  <c r="G22" i="5"/>
  <c r="H22" i="5" s="1"/>
  <c r="J21" i="5"/>
  <c r="I21" i="5" s="1"/>
  <c r="G21" i="5"/>
  <c r="H21" i="5" s="1"/>
  <c r="J20" i="5"/>
  <c r="I20" i="5" s="1"/>
  <c r="G20" i="5"/>
  <c r="J16" i="5"/>
  <c r="I16" i="5" s="1"/>
  <c r="G16" i="5"/>
  <c r="H16" i="5" s="1"/>
  <c r="J15" i="5"/>
  <c r="I15" i="5" s="1"/>
  <c r="G15" i="5"/>
  <c r="H15" i="5" s="1"/>
  <c r="J14" i="5"/>
  <c r="G14" i="5"/>
  <c r="J13" i="5"/>
  <c r="G13" i="5"/>
  <c r="H13" i="5" s="1"/>
  <c r="J12" i="5"/>
  <c r="G12" i="5"/>
  <c r="H12" i="5" s="1"/>
  <c r="I19" i="5"/>
  <c r="J9" i="5"/>
  <c r="I9" i="5" s="1"/>
  <c r="G9" i="5"/>
  <c r="H9" i="5" s="1"/>
  <c r="J8" i="5"/>
  <c r="G8" i="5"/>
  <c r="J7" i="5"/>
  <c r="I7" i="5" s="1"/>
  <c r="G7" i="5"/>
  <c r="M14" i="5"/>
  <c r="J6" i="5"/>
  <c r="G6" i="5"/>
  <c r="M13" i="5"/>
  <c r="J5" i="5"/>
  <c r="I5" i="5" s="1"/>
  <c r="I26" i="5" l="1"/>
  <c r="I28" i="5" s="1"/>
  <c r="I36" i="5" s="1"/>
  <c r="I44" i="5" s="1"/>
  <c r="I51" i="5" l="1"/>
  <c r="I53" i="5" s="1"/>
  <c r="I61" i="5" s="1"/>
  <c r="I69" i="5" s="1"/>
  <c r="N4" i="5" l="1"/>
  <c r="N12" i="5" s="1"/>
  <c r="N19" i="5" s="1"/>
  <c r="N21" i="5" s="1"/>
</calcChain>
</file>

<file path=xl/sharedStrings.xml><?xml version="1.0" encoding="utf-8"?>
<sst xmlns="http://schemas.openxmlformats.org/spreadsheetml/2006/main" count="117" uniqueCount="74">
  <si>
    <t>FECHA 1</t>
  </si>
  <si>
    <t>FECHA 2</t>
  </si>
  <si>
    <t>FECHA 3</t>
  </si>
  <si>
    <t>FECHA 4</t>
  </si>
  <si>
    <t>FECHA 5</t>
  </si>
  <si>
    <t>FECHA 6</t>
  </si>
  <si>
    <t>FECHA 7</t>
  </si>
  <si>
    <t>FECHA 8</t>
  </si>
  <si>
    <t>FECHA 9</t>
  </si>
  <si>
    <t>FECHA 10</t>
  </si>
  <si>
    <t>Cruces</t>
  </si>
  <si>
    <t>A</t>
  </si>
  <si>
    <t>B</t>
  </si>
  <si>
    <t xml:space="preserve">Primer Clasificado </t>
  </si>
  <si>
    <t>Segundo Clasificado</t>
  </si>
  <si>
    <t>Tercer Clasificado</t>
  </si>
  <si>
    <t>Cuarto Clasificado</t>
  </si>
  <si>
    <t>Quinto Clasificado</t>
  </si>
  <si>
    <t>Sexto Clasificado</t>
  </si>
  <si>
    <t>Septimo Clasificado</t>
  </si>
  <si>
    <t>Octavo Clasificado</t>
  </si>
  <si>
    <t>Noveno Clasificado</t>
  </si>
  <si>
    <t>Decimo Clasificado</t>
  </si>
  <si>
    <t>Pocicionamiento 2021</t>
  </si>
  <si>
    <t>PALERMO BAJO</t>
  </si>
  <si>
    <t>URU CURE RIO IV</t>
  </si>
  <si>
    <t>CORDOBA ATHLETIC CLUB</t>
  </si>
  <si>
    <t xml:space="preserve">JOCKEY CLUB CORDOBA </t>
  </si>
  <si>
    <t>LA TABLADA</t>
  </si>
  <si>
    <t>JOCKEY CLUB VILLA MARIA</t>
  </si>
  <si>
    <t xml:space="preserve">TALA RUGBY CLUB </t>
  </si>
  <si>
    <t>UNIVERSITARIO</t>
  </si>
  <si>
    <t>CORDOBA RUGBY</t>
  </si>
  <si>
    <t>SAN MARTIN VILLA MARIA</t>
  </si>
  <si>
    <t>Partido</t>
  </si>
  <si>
    <t>D</t>
  </si>
  <si>
    <t>E</t>
  </si>
  <si>
    <t>F</t>
  </si>
  <si>
    <t>C</t>
  </si>
  <si>
    <t>G</t>
  </si>
  <si>
    <t>H</t>
  </si>
  <si>
    <t>I</t>
  </si>
  <si>
    <t xml:space="preserve"> </t>
  </si>
  <si>
    <t>Libre</t>
  </si>
  <si>
    <t>Fecha Libre/Recupero</t>
  </si>
  <si>
    <t xml:space="preserve">Septimo Clasificado </t>
  </si>
  <si>
    <t>Décimo Clasificado</t>
  </si>
  <si>
    <t>Ganador 7° vs 10°</t>
  </si>
  <si>
    <t>Ganador 8° vs 9°</t>
  </si>
  <si>
    <t>Perdedor 7° vs 10°</t>
  </si>
  <si>
    <t>Perdedor 8° vs 9°</t>
  </si>
  <si>
    <t>Ganador 4° vs 5°</t>
  </si>
  <si>
    <t>Ganador 3° vs 6°</t>
  </si>
  <si>
    <t>Perderor 4° vs 5°</t>
  </si>
  <si>
    <t>Perdedor 3° vs 6°</t>
  </si>
  <si>
    <t>FECHA 11 (Semis)</t>
  </si>
  <si>
    <t>FECHA 12 (Finales)</t>
  </si>
  <si>
    <t>Ganadores F Y G</t>
  </si>
  <si>
    <t>1 Y 2</t>
  </si>
  <si>
    <t>3 Y 4</t>
  </si>
  <si>
    <t>5 Y 6</t>
  </si>
  <si>
    <t>Perdedores de F Y G</t>
  </si>
  <si>
    <t>Ganador de H y I</t>
  </si>
  <si>
    <t>Perdedores de H Y I</t>
  </si>
  <si>
    <t>7 Y 8</t>
  </si>
  <si>
    <t>9 Y 10</t>
  </si>
  <si>
    <t>SAN MARTÍN RC.</t>
  </si>
  <si>
    <t>URÚ CURÉ</t>
  </si>
  <si>
    <t>SAN MARTÍN</t>
  </si>
  <si>
    <t>JOCKEY CLUB VM</t>
  </si>
  <si>
    <t>CÓRDOBA ATHLETIC</t>
  </si>
  <si>
    <t>JOCKEY C.C.</t>
  </si>
  <si>
    <t>FIXTURE UCR 2021 M19 - 1 RUEDA (Sigue a Súper 10 A)</t>
  </si>
  <si>
    <t>Ventana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</si>
</sst>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8"/>
      <color theme="1"/>
      <name val="AR CENA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Fill="1" applyBorder="1" applyAlignment="1">
      <alignment horizont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3" borderId="2" xfId="0" applyFill="1" applyBorder="1" applyAlignment="1">
      <alignment horizontal="center"/>
    </xf>
    <xf numFmtId="14" fontId="0" fillId="3" borderId="3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3" borderId="12" xfId="0" applyFill="1" applyBorder="1" applyAlignment="1">
      <alignment horizontal="center"/>
    </xf>
    <xf numFmtId="14" fontId="0" fillId="3" borderId="14" xfId="0" applyNumberFormat="1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49" fontId="0" fillId="3" borderId="2" xfId="0" applyNumberFormat="1" applyFill="1" applyBorder="1" applyAlignment="1">
      <alignment horizontal="center"/>
    </xf>
    <xf numFmtId="49" fontId="0" fillId="3" borderId="3" xfId="0" applyNumberForma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6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3" fillId="3" borderId="12" xfId="0" applyFont="1" applyFill="1" applyBorder="1" applyAlignment="1">
      <alignment horizontal="center" wrapText="1"/>
    </xf>
    <xf numFmtId="0" fontId="3" fillId="3" borderId="13" xfId="0" applyFont="1" applyFill="1" applyBorder="1" applyAlignment="1">
      <alignment horizontal="center" wrapText="1"/>
    </xf>
    <xf numFmtId="0" fontId="3" fillId="3" borderId="14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5871"/>
      <color rgb="FFFF4C4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18</xdr:row>
      <xdr:rowOff>0</xdr:rowOff>
    </xdr:from>
    <xdr:to>
      <xdr:col>3</xdr:col>
      <xdr:colOff>0</xdr:colOff>
      <xdr:row>29</xdr:row>
      <xdr:rowOff>86620</xdr:rowOff>
    </xdr:to>
    <xdr:pic>
      <xdr:nvPicPr>
        <xdr:cNvPr id="2" name="Imagen 2">
          <a:extLst>
            <a:ext uri="{FF2B5EF4-FFF2-40B4-BE49-F238E27FC236}">
              <a16:creationId xmlns="" xmlns:a16="http://schemas.microsoft.com/office/drawing/2014/main" id="{4F4614BA-35C8-AF40-837A-DF33EDBC0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200" y="3695700"/>
          <a:ext cx="2190750" cy="2296420"/>
        </a:xfrm>
        <a:prstGeom prst="rect">
          <a:avLst/>
        </a:prstGeom>
        <a:solidFill>
          <a:srgbClr val="FF3300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6"/>
  <sheetViews>
    <sheetView tabSelected="1" topLeftCell="D1" workbookViewId="0">
      <selection activeCell="I6" sqref="I6"/>
    </sheetView>
  </sheetViews>
  <sheetFormatPr baseColWidth="10" defaultRowHeight="15"/>
  <cols>
    <col min="1" max="1" width="4.42578125" customWidth="1"/>
    <col min="2" max="2" width="6.42578125" customWidth="1"/>
    <col min="3" max="3" width="22.42578125" bestFit="1" customWidth="1"/>
    <col min="4" max="4" width="6.42578125" bestFit="1" customWidth="1"/>
    <col min="5" max="5" width="3" style="9" customWidth="1"/>
    <col min="6" max="6" width="3.42578125" style="9" bestFit="1" customWidth="1"/>
    <col min="7" max="7" width="4.85546875" style="11" customWidth="1"/>
    <col min="8" max="8" width="24.140625" style="1" customWidth="1"/>
    <col min="9" max="9" width="24.140625" style="1" bestFit="1" customWidth="1"/>
    <col min="10" max="10" width="3.5703125" style="7" customWidth="1"/>
    <col min="11" max="11" width="5.5703125" customWidth="1"/>
    <col min="12" max="12" width="3.5703125" style="11" customWidth="1"/>
    <col min="13" max="14" width="24.140625" style="1" bestFit="1" customWidth="1"/>
    <col min="15" max="15" width="4.85546875" style="7" customWidth="1"/>
  </cols>
  <sheetData>
    <row r="1" spans="2:17" ht="14.1" customHeight="1" thickBot="1"/>
    <row r="2" spans="2:17" ht="24" customHeight="1" thickBot="1">
      <c r="E2"/>
      <c r="F2"/>
      <c r="H2" s="48" t="s">
        <v>72</v>
      </c>
      <c r="I2" s="49"/>
      <c r="J2" s="49"/>
      <c r="K2" s="49"/>
      <c r="L2" s="49"/>
      <c r="M2" s="49"/>
      <c r="N2" s="50"/>
    </row>
    <row r="3" spans="2:17" ht="15.75" thickBot="1"/>
    <row r="4" spans="2:17" ht="15.75" thickBot="1">
      <c r="B4" s="36" t="s">
        <v>23</v>
      </c>
      <c r="C4" s="37"/>
      <c r="E4" s="38" t="s">
        <v>10</v>
      </c>
      <c r="F4" s="39"/>
      <c r="H4" s="22" t="s">
        <v>0</v>
      </c>
      <c r="I4" s="23">
        <v>44423</v>
      </c>
      <c r="M4" s="22" t="s">
        <v>9</v>
      </c>
      <c r="N4" s="23">
        <f>+I69+14</f>
        <v>44506</v>
      </c>
      <c r="P4" s="31" t="s">
        <v>34</v>
      </c>
    </row>
    <row r="5" spans="2:17" ht="17.100000000000001" customHeight="1">
      <c r="B5" s="2">
        <v>1</v>
      </c>
      <c r="C5" s="13" t="s">
        <v>25</v>
      </c>
      <c r="E5" s="15">
        <v>10</v>
      </c>
      <c r="F5" s="16">
        <v>9</v>
      </c>
      <c r="G5" s="21">
        <v>10</v>
      </c>
      <c r="H5" s="24" t="s">
        <v>68</v>
      </c>
      <c r="I5" s="25" t="str">
        <f>+VLOOKUP(J5,$B$5:$C$14,2,0)</f>
        <v>CORDOBA RUGBY</v>
      </c>
      <c r="J5" s="7">
        <f>F5</f>
        <v>9</v>
      </c>
      <c r="M5" s="24" t="str">
        <f>M30</f>
        <v xml:space="preserve">Primer Clasificado </v>
      </c>
      <c r="N5" s="25" t="s">
        <v>43</v>
      </c>
      <c r="P5" s="30" t="s">
        <v>11</v>
      </c>
    </row>
    <row r="6" spans="2:17">
      <c r="B6" s="3">
        <v>2</v>
      </c>
      <c r="C6" s="13" t="s">
        <v>26</v>
      </c>
      <c r="E6" s="17">
        <v>1</v>
      </c>
      <c r="F6" s="18">
        <v>8</v>
      </c>
      <c r="G6" s="11">
        <f>E6</f>
        <v>1</v>
      </c>
      <c r="H6" s="4" t="s">
        <v>67</v>
      </c>
      <c r="I6" s="5" t="str">
        <f>+VLOOKUP(J6,$B$5:$C$14,2,0)</f>
        <v>UNIVERSITARIO</v>
      </c>
      <c r="J6" s="7">
        <f>F6</f>
        <v>8</v>
      </c>
      <c r="M6" s="4" t="str">
        <f>M31</f>
        <v>Segundo Clasificado</v>
      </c>
      <c r="N6" s="5" t="s">
        <v>43</v>
      </c>
      <c r="P6" s="30" t="s">
        <v>12</v>
      </c>
    </row>
    <row r="7" spans="2:17">
      <c r="B7" s="3">
        <v>3</v>
      </c>
      <c r="C7" s="13" t="s">
        <v>27</v>
      </c>
      <c r="E7" s="17">
        <v>2</v>
      </c>
      <c r="F7" s="18">
        <v>7</v>
      </c>
      <c r="G7" s="11">
        <f t="shared" ref="G7:G9" si="0">E7</f>
        <v>2</v>
      </c>
      <c r="H7" s="27" t="s">
        <v>70</v>
      </c>
      <c r="I7" s="26" t="str">
        <f t="shared" ref="I7:I9" si="1">+VLOOKUP(J7,$B$5:$C$14,2,0)</f>
        <v xml:space="preserve">TALA RUGBY CLUB </v>
      </c>
      <c r="J7" s="7">
        <f t="shared" ref="J7:J9" si="2">F7</f>
        <v>7</v>
      </c>
      <c r="M7" s="27" t="str">
        <f>M32</f>
        <v>Tercer Clasificado</v>
      </c>
      <c r="N7" s="26" t="str">
        <f>M35</f>
        <v>Sexto Clasificado</v>
      </c>
      <c r="P7" s="30" t="s">
        <v>38</v>
      </c>
    </row>
    <row r="8" spans="2:17">
      <c r="B8" s="3">
        <v>4</v>
      </c>
      <c r="C8" s="13" t="s">
        <v>24</v>
      </c>
      <c r="E8" s="17">
        <v>3</v>
      </c>
      <c r="F8" s="18">
        <v>6</v>
      </c>
      <c r="G8" s="11">
        <f t="shared" si="0"/>
        <v>3</v>
      </c>
      <c r="H8" s="4" t="s">
        <v>71</v>
      </c>
      <c r="I8" s="5" t="s">
        <v>69</v>
      </c>
      <c r="J8" s="7">
        <f t="shared" si="2"/>
        <v>6</v>
      </c>
      <c r="M8" s="4" t="str">
        <f>M33</f>
        <v>Cuarto Clasificado</v>
      </c>
      <c r="N8" s="5" t="str">
        <f>M34</f>
        <v>Quinto Clasificado</v>
      </c>
      <c r="P8" s="30" t="s">
        <v>35</v>
      </c>
    </row>
    <row r="9" spans="2:17" ht="15.75" thickBot="1">
      <c r="B9" s="3">
        <v>5</v>
      </c>
      <c r="C9" s="13" t="s">
        <v>28</v>
      </c>
      <c r="E9" s="19">
        <v>4</v>
      </c>
      <c r="F9" s="20">
        <v>5</v>
      </c>
      <c r="G9" s="11">
        <f t="shared" si="0"/>
        <v>4</v>
      </c>
      <c r="H9" s="28" t="str">
        <f t="shared" ref="H9" si="3">+VLOOKUP(G9,$B$5:$C$14,2,0)</f>
        <v>PALERMO BAJO</v>
      </c>
      <c r="I9" s="29" t="str">
        <f t="shared" si="1"/>
        <v>LA TABLADA</v>
      </c>
      <c r="J9" s="7">
        <f t="shared" si="2"/>
        <v>5</v>
      </c>
      <c r="M9" s="27" t="s">
        <v>45</v>
      </c>
      <c r="N9" s="26" t="s">
        <v>46</v>
      </c>
      <c r="P9" s="30" t="s">
        <v>36</v>
      </c>
    </row>
    <row r="10" spans="2:17" ht="15.75" thickBot="1">
      <c r="B10" s="3">
        <v>6</v>
      </c>
      <c r="C10" s="13" t="s">
        <v>29</v>
      </c>
      <c r="E10" s="10"/>
      <c r="F10" s="10"/>
      <c r="M10" s="34" t="str">
        <f>M37</f>
        <v>Octavo Clasificado</v>
      </c>
      <c r="N10" s="35" t="str">
        <f>M38</f>
        <v>Noveno Clasificado</v>
      </c>
    </row>
    <row r="11" spans="2:17" ht="15.75" thickBot="1">
      <c r="B11" s="3">
        <v>7</v>
      </c>
      <c r="C11" s="13" t="s">
        <v>30</v>
      </c>
      <c r="E11" s="38" t="s">
        <v>10</v>
      </c>
      <c r="F11" s="39"/>
      <c r="H11" s="22" t="s">
        <v>1</v>
      </c>
      <c r="I11" s="23">
        <f>+I4+6</f>
        <v>44429</v>
      </c>
    </row>
    <row r="12" spans="2:17" ht="15.75" thickBot="1">
      <c r="B12" s="3">
        <v>8</v>
      </c>
      <c r="C12" s="13" t="s">
        <v>31</v>
      </c>
      <c r="E12" s="15">
        <v>4</v>
      </c>
      <c r="F12" s="16">
        <v>10</v>
      </c>
      <c r="G12" s="21">
        <f>E12</f>
        <v>4</v>
      </c>
      <c r="H12" s="24" t="str">
        <f>+VLOOKUP(G12,$B$5:$C$14,2,0)</f>
        <v>PALERMO BAJO</v>
      </c>
      <c r="I12" s="24" t="s">
        <v>66</v>
      </c>
      <c r="J12" s="7">
        <f>F12</f>
        <v>10</v>
      </c>
      <c r="M12" s="22" t="s">
        <v>55</v>
      </c>
      <c r="N12" s="23">
        <f>+N4+7</f>
        <v>44513</v>
      </c>
      <c r="P12" s="30"/>
    </row>
    <row r="13" spans="2:17">
      <c r="B13" s="3">
        <v>9</v>
      </c>
      <c r="C13" s="13" t="s">
        <v>32</v>
      </c>
      <c r="E13" s="17">
        <v>5</v>
      </c>
      <c r="F13" s="18">
        <v>3</v>
      </c>
      <c r="G13" s="11">
        <f>E13</f>
        <v>5</v>
      </c>
      <c r="H13" s="4" t="str">
        <f>+VLOOKUP(G13,$B$5:$C$14,2,0)</f>
        <v>LA TABLADA</v>
      </c>
      <c r="I13" s="5" t="s">
        <v>71</v>
      </c>
      <c r="J13" s="7">
        <f>F13</f>
        <v>3</v>
      </c>
      <c r="M13" s="24" t="str">
        <f>+M5</f>
        <v xml:space="preserve">Primer Clasificado </v>
      </c>
      <c r="N13" s="25" t="s">
        <v>51</v>
      </c>
      <c r="P13" s="30" t="s">
        <v>37</v>
      </c>
    </row>
    <row r="14" spans="2:17" ht="15.75" thickBot="1">
      <c r="B14" s="6">
        <v>10</v>
      </c>
      <c r="C14" s="14" t="s">
        <v>33</v>
      </c>
      <c r="E14" s="17">
        <v>6</v>
      </c>
      <c r="F14" s="18">
        <v>2</v>
      </c>
      <c r="G14" s="11">
        <f t="shared" ref="G14:G16" si="4">E14</f>
        <v>6</v>
      </c>
      <c r="H14" s="27" t="s">
        <v>69</v>
      </c>
      <c r="I14" s="26" t="s">
        <v>70</v>
      </c>
      <c r="J14" s="7">
        <f t="shared" ref="J14:J16" si="5">F14</f>
        <v>2</v>
      </c>
      <c r="M14" s="4" t="str">
        <f>+M6</f>
        <v>Segundo Clasificado</v>
      </c>
      <c r="N14" s="5" t="s">
        <v>52</v>
      </c>
      <c r="P14" s="30" t="s">
        <v>39</v>
      </c>
    </row>
    <row r="15" spans="2:17" ht="15.75" thickBot="1">
      <c r="B15" s="40"/>
      <c r="C15" s="41"/>
      <c r="E15" s="17">
        <v>7</v>
      </c>
      <c r="F15" s="18">
        <v>1</v>
      </c>
      <c r="G15" s="11">
        <f t="shared" si="4"/>
        <v>7</v>
      </c>
      <c r="H15" s="4" t="str">
        <f t="shared" ref="H15:H16" si="6">+VLOOKUP(G15,$B$5:$C$14,2,0)</f>
        <v xml:space="preserve">TALA RUGBY CLUB </v>
      </c>
      <c r="I15" s="5" t="str">
        <f t="shared" ref="I15:I16" si="7">+VLOOKUP(J15,$B$5:$C$14,2,0)</f>
        <v>URU CURE RIO IV</v>
      </c>
      <c r="J15" s="7">
        <f t="shared" si="5"/>
        <v>1</v>
      </c>
      <c r="M15" s="27" t="s">
        <v>47</v>
      </c>
      <c r="N15" s="26" t="s">
        <v>53</v>
      </c>
      <c r="P15" s="30" t="s">
        <v>40</v>
      </c>
    </row>
    <row r="16" spans="2:17" ht="15.75" thickBot="1">
      <c r="E16" s="19">
        <v>8</v>
      </c>
      <c r="F16" s="20">
        <v>9</v>
      </c>
      <c r="G16" s="11">
        <f t="shared" si="4"/>
        <v>8</v>
      </c>
      <c r="H16" s="28" t="str">
        <f t="shared" si="6"/>
        <v>UNIVERSITARIO</v>
      </c>
      <c r="I16" s="29" t="str">
        <f t="shared" si="7"/>
        <v>CORDOBA RUGBY</v>
      </c>
      <c r="J16" s="7">
        <f t="shared" si="5"/>
        <v>9</v>
      </c>
      <c r="M16" s="4" t="s">
        <v>48</v>
      </c>
      <c r="N16" s="5" t="s">
        <v>54</v>
      </c>
      <c r="P16" s="30" t="s">
        <v>41</v>
      </c>
      <c r="Q16" t="s">
        <v>42</v>
      </c>
    </row>
    <row r="17" spans="5:16" ht="15.75" thickBot="1">
      <c r="H17" s="8"/>
      <c r="I17" s="8"/>
      <c r="M17" s="28" t="s">
        <v>49</v>
      </c>
      <c r="N17" s="29" t="s">
        <v>50</v>
      </c>
      <c r="P17" s="30" t="s">
        <v>65</v>
      </c>
    </row>
    <row r="18" spans="5:16" ht="15.75" thickBot="1"/>
    <row r="19" spans="5:16" ht="15.75" thickBot="1">
      <c r="E19" s="38" t="s">
        <v>10</v>
      </c>
      <c r="F19" s="39"/>
      <c r="H19" s="22" t="s">
        <v>2</v>
      </c>
      <c r="I19" s="23">
        <f>+I11+7</f>
        <v>44436</v>
      </c>
      <c r="M19" s="32" t="s">
        <v>44</v>
      </c>
      <c r="N19" s="33">
        <f>+N12+7</f>
        <v>44520</v>
      </c>
    </row>
    <row r="20" spans="5:16" ht="15.75" thickBot="1">
      <c r="E20" s="15">
        <v>10</v>
      </c>
      <c r="F20" s="16">
        <v>8</v>
      </c>
      <c r="G20" s="21">
        <f>E20</f>
        <v>10</v>
      </c>
      <c r="H20" s="24" t="s">
        <v>66</v>
      </c>
      <c r="I20" s="25" t="str">
        <f>+VLOOKUP(J20,$B$5:$C$14,2,0)</f>
        <v>UNIVERSITARIO</v>
      </c>
      <c r="J20" s="7">
        <f>F20</f>
        <v>8</v>
      </c>
      <c r="P20" s="30"/>
    </row>
    <row r="21" spans="5:16" ht="15.75" thickBot="1">
      <c r="E21" s="17">
        <v>9</v>
      </c>
      <c r="F21" s="18">
        <v>7</v>
      </c>
      <c r="G21" s="11">
        <f>E21</f>
        <v>9</v>
      </c>
      <c r="H21" s="4" t="str">
        <f>+VLOOKUP(G21,$B$5:$C$14,2,0)</f>
        <v>CORDOBA RUGBY</v>
      </c>
      <c r="I21" s="5" t="str">
        <f>+VLOOKUP(J21,$B$5:$C$14,2,0)</f>
        <v xml:space="preserve">TALA RUGBY CLUB </v>
      </c>
      <c r="J21" s="7">
        <f>F21</f>
        <v>7</v>
      </c>
      <c r="M21" s="22" t="s">
        <v>56</v>
      </c>
      <c r="N21" s="23">
        <f>+N19+7</f>
        <v>44527</v>
      </c>
      <c r="P21" s="30"/>
    </row>
    <row r="22" spans="5:16">
      <c r="E22" s="17">
        <v>1</v>
      </c>
      <c r="F22" s="18">
        <v>6</v>
      </c>
      <c r="G22" s="11">
        <f t="shared" ref="G22:G24" si="8">E22</f>
        <v>1</v>
      </c>
      <c r="H22" s="27" t="str">
        <f t="shared" ref="H22" si="9">+VLOOKUP(G22,$B$5:$C$14,2,0)</f>
        <v>URU CURE RIO IV</v>
      </c>
      <c r="I22" s="26" t="s">
        <v>69</v>
      </c>
      <c r="J22" s="7">
        <f t="shared" ref="J22:J24" si="10">F22</f>
        <v>6</v>
      </c>
      <c r="M22" s="42" t="s">
        <v>57</v>
      </c>
      <c r="N22" s="43"/>
      <c r="P22" s="30" t="s">
        <v>58</v>
      </c>
    </row>
    <row r="23" spans="5:16">
      <c r="E23" s="17">
        <v>2</v>
      </c>
      <c r="F23" s="18">
        <v>5</v>
      </c>
      <c r="G23" s="11">
        <f t="shared" si="8"/>
        <v>2</v>
      </c>
      <c r="H23" s="4" t="s">
        <v>70</v>
      </c>
      <c r="I23" s="5" t="str">
        <f t="shared" ref="I23:I24" si="11">+VLOOKUP(J23,$B$5:$C$14,2,0)</f>
        <v>LA TABLADA</v>
      </c>
      <c r="J23" s="7">
        <f t="shared" si="10"/>
        <v>5</v>
      </c>
      <c r="M23" s="44" t="s">
        <v>61</v>
      </c>
      <c r="N23" s="45"/>
      <c r="P23" s="30" t="s">
        <v>59</v>
      </c>
    </row>
    <row r="24" spans="5:16" ht="15.75" thickBot="1">
      <c r="E24" s="19">
        <v>3</v>
      </c>
      <c r="F24" s="20">
        <v>4</v>
      </c>
      <c r="G24" s="11">
        <f t="shared" si="8"/>
        <v>3</v>
      </c>
      <c r="H24" s="28" t="s">
        <v>71</v>
      </c>
      <c r="I24" s="29" t="str">
        <f t="shared" si="11"/>
        <v>PALERMO BAJO</v>
      </c>
      <c r="J24" s="7">
        <f t="shared" si="10"/>
        <v>4</v>
      </c>
      <c r="M24" s="46" t="s">
        <v>62</v>
      </c>
      <c r="N24" s="47"/>
      <c r="P24" s="30" t="s">
        <v>60</v>
      </c>
    </row>
    <row r="25" spans="5:16" ht="15.75" thickBot="1">
      <c r="H25" s="8"/>
      <c r="I25" s="8"/>
      <c r="M25" s="44" t="s">
        <v>63</v>
      </c>
      <c r="N25" s="45"/>
      <c r="P25" s="30" t="s">
        <v>64</v>
      </c>
    </row>
    <row r="26" spans="5:16" ht="15.75" thickBot="1">
      <c r="H26" s="32" t="s">
        <v>44</v>
      </c>
      <c r="I26" s="33">
        <f>+I19+7</f>
        <v>44443</v>
      </c>
      <c r="M26" s="51"/>
      <c r="N26" s="52"/>
    </row>
    <row r="27" spans="5:16" ht="15.75" thickBot="1">
      <c r="L27"/>
      <c r="M27" s="8"/>
      <c r="N27" s="8"/>
      <c r="O27"/>
    </row>
    <row r="28" spans="5:16" ht="15.75" thickBot="1">
      <c r="E28" s="38" t="s">
        <v>10</v>
      </c>
      <c r="F28" s="39"/>
      <c r="H28" s="22" t="s">
        <v>3</v>
      </c>
      <c r="I28" s="23">
        <f>+I26+7</f>
        <v>44450</v>
      </c>
      <c r="M28"/>
      <c r="N28"/>
      <c r="O28"/>
    </row>
    <row r="29" spans="5:16" ht="15.75" thickBot="1">
      <c r="E29" s="15">
        <v>3</v>
      </c>
      <c r="F29" s="16">
        <v>10</v>
      </c>
      <c r="G29" s="21">
        <f>E29</f>
        <v>3</v>
      </c>
      <c r="H29" s="24" t="s">
        <v>71</v>
      </c>
      <c r="I29" s="24" t="s">
        <v>66</v>
      </c>
      <c r="J29" s="7">
        <f>F29</f>
        <v>10</v>
      </c>
      <c r="L29" s="36" t="s">
        <v>23</v>
      </c>
      <c r="M29" s="37"/>
      <c r="N29"/>
      <c r="O29"/>
    </row>
    <row r="30" spans="5:16">
      <c r="E30" s="17">
        <v>4</v>
      </c>
      <c r="F30" s="18">
        <v>2</v>
      </c>
      <c r="G30" s="11">
        <f>E30</f>
        <v>4</v>
      </c>
      <c r="H30" s="4" t="str">
        <f>+VLOOKUP(G30,$B$5:$C$14,2,0)</f>
        <v>PALERMO BAJO</v>
      </c>
      <c r="I30" s="5" t="s">
        <v>70</v>
      </c>
      <c r="J30" s="7">
        <f>F30</f>
        <v>2</v>
      </c>
      <c r="L30" s="2">
        <v>1</v>
      </c>
      <c r="M30" s="12" t="s">
        <v>13</v>
      </c>
      <c r="N30"/>
      <c r="O30"/>
    </row>
    <row r="31" spans="5:16">
      <c r="E31" s="17">
        <v>5</v>
      </c>
      <c r="F31" s="18">
        <v>1</v>
      </c>
      <c r="G31" s="11">
        <f t="shared" ref="G31:G33" si="12">E31</f>
        <v>5</v>
      </c>
      <c r="H31" s="27" t="str">
        <f t="shared" ref="H31:H33" si="13">+VLOOKUP(G31,$B$5:$C$14,2,0)</f>
        <v>LA TABLADA</v>
      </c>
      <c r="I31" s="26" t="str">
        <f t="shared" ref="I31:I33" si="14">+VLOOKUP(J31,$B$5:$C$14,2,0)</f>
        <v>URU CURE RIO IV</v>
      </c>
      <c r="J31" s="7">
        <f t="shared" ref="J31:J33" si="15">F31</f>
        <v>1</v>
      </c>
      <c r="L31" s="3">
        <v>2</v>
      </c>
      <c r="M31" s="13" t="s">
        <v>14</v>
      </c>
      <c r="N31"/>
      <c r="O31"/>
    </row>
    <row r="32" spans="5:16">
      <c r="E32" s="17">
        <v>6</v>
      </c>
      <c r="F32" s="18">
        <v>9</v>
      </c>
      <c r="G32" s="11">
        <f t="shared" si="12"/>
        <v>6</v>
      </c>
      <c r="H32" s="4" t="s">
        <v>69</v>
      </c>
      <c r="I32" s="5" t="str">
        <f t="shared" si="14"/>
        <v>CORDOBA RUGBY</v>
      </c>
      <c r="J32" s="7">
        <f t="shared" si="15"/>
        <v>9</v>
      </c>
      <c r="L32" s="3">
        <v>3</v>
      </c>
      <c r="M32" s="13" t="s">
        <v>15</v>
      </c>
      <c r="N32"/>
      <c r="O32"/>
    </row>
    <row r="33" spans="5:15" ht="15.75" thickBot="1">
      <c r="E33" s="19">
        <v>7</v>
      </c>
      <c r="F33" s="20">
        <v>8</v>
      </c>
      <c r="G33" s="11">
        <f t="shared" si="12"/>
        <v>7</v>
      </c>
      <c r="H33" s="28" t="str">
        <f t="shared" si="13"/>
        <v xml:space="preserve">TALA RUGBY CLUB </v>
      </c>
      <c r="I33" s="29" t="str">
        <f t="shared" si="14"/>
        <v>UNIVERSITARIO</v>
      </c>
      <c r="J33" s="7">
        <f t="shared" si="15"/>
        <v>8</v>
      </c>
      <c r="L33" s="3">
        <v>4</v>
      </c>
      <c r="M33" s="13" t="s">
        <v>16</v>
      </c>
      <c r="N33"/>
      <c r="O33"/>
    </row>
    <row r="34" spans="5:15">
      <c r="E34" s="10"/>
      <c r="F34" s="10"/>
      <c r="H34" s="8"/>
      <c r="I34" s="8"/>
      <c r="L34" s="3">
        <v>5</v>
      </c>
      <c r="M34" s="13" t="s">
        <v>17</v>
      </c>
      <c r="N34"/>
      <c r="O34"/>
    </row>
    <row r="35" spans="5:15" ht="15.75" thickBot="1">
      <c r="E35" s="10"/>
      <c r="F35" s="10"/>
      <c r="L35" s="3">
        <v>6</v>
      </c>
      <c r="M35" s="13" t="s">
        <v>18</v>
      </c>
      <c r="N35"/>
      <c r="O35"/>
    </row>
    <row r="36" spans="5:15" ht="15.75" thickBot="1">
      <c r="E36" s="38" t="s">
        <v>10</v>
      </c>
      <c r="F36" s="39"/>
      <c r="H36" s="22" t="s">
        <v>4</v>
      </c>
      <c r="I36" s="23">
        <f>+I28+7</f>
        <v>44457</v>
      </c>
      <c r="L36" s="3">
        <v>7</v>
      </c>
      <c r="M36" s="13" t="s">
        <v>19</v>
      </c>
      <c r="N36"/>
      <c r="O36"/>
    </row>
    <row r="37" spans="5:15">
      <c r="E37" s="15">
        <v>10</v>
      </c>
      <c r="F37" s="16">
        <v>7</v>
      </c>
      <c r="G37" s="21">
        <f>E37</f>
        <v>10</v>
      </c>
      <c r="H37" s="24" t="s">
        <v>66</v>
      </c>
      <c r="I37" s="25" t="str">
        <f>+VLOOKUP(J37,$B$5:$C$14,2,0)</f>
        <v xml:space="preserve">TALA RUGBY CLUB </v>
      </c>
      <c r="J37" s="7">
        <f>F37</f>
        <v>7</v>
      </c>
      <c r="L37" s="3">
        <v>8</v>
      </c>
      <c r="M37" s="13" t="s">
        <v>20</v>
      </c>
      <c r="N37"/>
      <c r="O37"/>
    </row>
    <row r="38" spans="5:15">
      <c r="E38" s="17">
        <v>8</v>
      </c>
      <c r="F38" s="18">
        <v>6</v>
      </c>
      <c r="G38" s="11">
        <f>E38</f>
        <v>8</v>
      </c>
      <c r="H38" s="4" t="str">
        <f>+VLOOKUP(G38,$B$5:$C$14,2,0)</f>
        <v>UNIVERSITARIO</v>
      </c>
      <c r="I38" s="5" t="s">
        <v>69</v>
      </c>
      <c r="J38" s="7">
        <f>F38</f>
        <v>6</v>
      </c>
      <c r="L38" s="3">
        <v>9</v>
      </c>
      <c r="M38" s="13" t="s">
        <v>21</v>
      </c>
      <c r="N38"/>
      <c r="O38"/>
    </row>
    <row r="39" spans="5:15" ht="15.75" thickBot="1">
      <c r="E39" s="17">
        <v>9</v>
      </c>
      <c r="F39" s="18">
        <v>5</v>
      </c>
      <c r="G39" s="11">
        <f t="shared" ref="G39:G41" si="16">E39</f>
        <v>9</v>
      </c>
      <c r="H39" s="27" t="str">
        <f t="shared" ref="H39:H40" si="17">+VLOOKUP(G39,$B$5:$C$14,2,0)</f>
        <v>CORDOBA RUGBY</v>
      </c>
      <c r="I39" s="26" t="str">
        <f t="shared" ref="I39:I40" si="18">+VLOOKUP(J39,$B$5:$C$14,2,0)</f>
        <v>LA TABLADA</v>
      </c>
      <c r="J39" s="7">
        <f t="shared" ref="J39:J41" si="19">F39</f>
        <v>5</v>
      </c>
      <c r="L39" s="6">
        <v>10</v>
      </c>
      <c r="M39" s="14" t="s">
        <v>22</v>
      </c>
      <c r="N39"/>
      <c r="O39"/>
    </row>
    <row r="40" spans="5:15" ht="15.75" thickBot="1">
      <c r="E40" s="17">
        <v>1</v>
      </c>
      <c r="F40" s="18">
        <v>4</v>
      </c>
      <c r="G40" s="11">
        <f t="shared" si="16"/>
        <v>1</v>
      </c>
      <c r="H40" s="4" t="str">
        <f t="shared" si="17"/>
        <v>URU CURE RIO IV</v>
      </c>
      <c r="I40" s="5" t="str">
        <f t="shared" si="18"/>
        <v>PALERMO BAJO</v>
      </c>
      <c r="J40" s="7">
        <f t="shared" si="19"/>
        <v>4</v>
      </c>
      <c r="L40" s="40"/>
      <c r="M40" s="41"/>
      <c r="N40"/>
      <c r="O40"/>
    </row>
    <row r="41" spans="5:15" ht="15.75" thickBot="1">
      <c r="E41" s="19">
        <v>2</v>
      </c>
      <c r="F41" s="20">
        <v>3</v>
      </c>
      <c r="G41" s="11">
        <f t="shared" si="16"/>
        <v>2</v>
      </c>
      <c r="H41" s="28" t="s">
        <v>70</v>
      </c>
      <c r="I41" s="29" t="s">
        <v>71</v>
      </c>
      <c r="J41" s="7">
        <f t="shared" si="19"/>
        <v>3</v>
      </c>
      <c r="L41"/>
      <c r="M41"/>
      <c r="N41"/>
      <c r="O41"/>
    </row>
    <row r="42" spans="5:15">
      <c r="H42" s="8"/>
      <c r="I42" s="8"/>
      <c r="L42"/>
      <c r="M42"/>
      <c r="N42"/>
      <c r="O42"/>
    </row>
    <row r="43" spans="5:15" ht="15.75" thickBot="1">
      <c r="L43"/>
      <c r="M43"/>
      <c r="N43"/>
      <c r="O43"/>
    </row>
    <row r="44" spans="5:15" ht="15.75" thickBot="1">
      <c r="E44" s="38" t="s">
        <v>10</v>
      </c>
      <c r="F44" s="39"/>
      <c r="H44" s="22" t="s">
        <v>5</v>
      </c>
      <c r="I44" s="23">
        <f>+I36+7</f>
        <v>44464</v>
      </c>
      <c r="L44"/>
      <c r="M44"/>
      <c r="N44"/>
      <c r="O44"/>
    </row>
    <row r="45" spans="5:15">
      <c r="E45" s="15">
        <v>2</v>
      </c>
      <c r="F45" s="16">
        <v>10</v>
      </c>
      <c r="G45" s="21">
        <f>E45</f>
        <v>2</v>
      </c>
      <c r="H45" s="24" t="s">
        <v>70</v>
      </c>
      <c r="I45" s="24" t="s">
        <v>66</v>
      </c>
      <c r="J45" s="7">
        <f>F45</f>
        <v>10</v>
      </c>
      <c r="L45"/>
      <c r="M45"/>
      <c r="N45"/>
      <c r="O45"/>
    </row>
    <row r="46" spans="5:15">
      <c r="E46" s="17">
        <v>3</v>
      </c>
      <c r="F46" s="18">
        <v>1</v>
      </c>
      <c r="G46" s="11">
        <f>E46</f>
        <v>3</v>
      </c>
      <c r="H46" s="4" t="s">
        <v>71</v>
      </c>
      <c r="I46" s="5" t="str">
        <f>+VLOOKUP(J46,$B$5:$C$14,2,0)</f>
        <v>URU CURE RIO IV</v>
      </c>
      <c r="J46" s="7">
        <f>F46</f>
        <v>1</v>
      </c>
      <c r="L46"/>
      <c r="M46"/>
      <c r="N46"/>
      <c r="O46"/>
    </row>
    <row r="47" spans="5:15">
      <c r="E47" s="17">
        <v>4</v>
      </c>
      <c r="F47" s="18">
        <v>9</v>
      </c>
      <c r="G47" s="11">
        <f t="shared" ref="G47:G49" si="20">E47</f>
        <v>4</v>
      </c>
      <c r="H47" s="27" t="str">
        <f t="shared" ref="H47:H48" si="21">+VLOOKUP(G47,$B$5:$C$14,2,0)</f>
        <v>PALERMO BAJO</v>
      </c>
      <c r="I47" s="26" t="str">
        <f t="shared" ref="I47:I49" si="22">+VLOOKUP(J47,$B$5:$C$14,2,0)</f>
        <v>CORDOBA RUGBY</v>
      </c>
      <c r="J47" s="7">
        <f t="shared" ref="J47:J49" si="23">F47</f>
        <v>9</v>
      </c>
      <c r="L47"/>
      <c r="M47"/>
      <c r="N47"/>
      <c r="O47"/>
    </row>
    <row r="48" spans="5:15">
      <c r="E48" s="17">
        <v>5</v>
      </c>
      <c r="F48" s="18">
        <v>8</v>
      </c>
      <c r="G48" s="11">
        <f t="shared" si="20"/>
        <v>5</v>
      </c>
      <c r="H48" s="4" t="str">
        <f t="shared" si="21"/>
        <v>LA TABLADA</v>
      </c>
      <c r="I48" s="5" t="str">
        <f t="shared" si="22"/>
        <v>UNIVERSITARIO</v>
      </c>
      <c r="J48" s="7">
        <f t="shared" si="23"/>
        <v>8</v>
      </c>
      <c r="L48"/>
      <c r="M48"/>
      <c r="N48"/>
      <c r="O48"/>
    </row>
    <row r="49" spans="5:15" ht="15.75" thickBot="1">
      <c r="E49" s="19">
        <v>6</v>
      </c>
      <c r="F49" s="20">
        <v>7</v>
      </c>
      <c r="G49" s="11">
        <f t="shared" si="20"/>
        <v>6</v>
      </c>
      <c r="H49" s="28" t="s">
        <v>69</v>
      </c>
      <c r="I49" s="29" t="str">
        <f t="shared" si="22"/>
        <v xml:space="preserve">TALA RUGBY CLUB </v>
      </c>
      <c r="J49" s="7">
        <f t="shared" si="23"/>
        <v>7</v>
      </c>
      <c r="L49"/>
      <c r="M49"/>
      <c r="N49"/>
      <c r="O49"/>
    </row>
    <row r="50" spans="5:15" ht="15.75" thickBot="1">
      <c r="H50" s="8"/>
      <c r="I50" s="8"/>
      <c r="L50"/>
      <c r="M50"/>
      <c r="N50"/>
      <c r="O50"/>
    </row>
    <row r="51" spans="5:15" ht="15.75" thickBot="1">
      <c r="H51" s="32" t="s">
        <v>73</v>
      </c>
      <c r="I51" s="33">
        <f>+I44+7</f>
        <v>44471</v>
      </c>
      <c r="L51"/>
      <c r="M51"/>
      <c r="N51"/>
      <c r="O51"/>
    </row>
    <row r="52" spans="5:15" ht="15.75" thickBot="1">
      <c r="L52"/>
      <c r="M52"/>
      <c r="N52"/>
      <c r="O52"/>
    </row>
    <row r="53" spans="5:15" ht="15.75" thickBot="1">
      <c r="E53" s="38" t="s">
        <v>10</v>
      </c>
      <c r="F53" s="39"/>
      <c r="H53" s="22" t="s">
        <v>6</v>
      </c>
      <c r="I53" s="23">
        <f>+I51+7</f>
        <v>44478</v>
      </c>
      <c r="L53"/>
      <c r="M53"/>
      <c r="N53"/>
      <c r="O53"/>
    </row>
    <row r="54" spans="5:15">
      <c r="E54" s="15">
        <v>10</v>
      </c>
      <c r="F54" s="16">
        <v>6</v>
      </c>
      <c r="G54" s="21">
        <f>E54</f>
        <v>10</v>
      </c>
      <c r="H54" s="24" t="s">
        <v>66</v>
      </c>
      <c r="I54" s="25" t="s">
        <v>69</v>
      </c>
      <c r="J54" s="7">
        <f>F54</f>
        <v>6</v>
      </c>
      <c r="L54"/>
      <c r="M54"/>
      <c r="N54"/>
      <c r="O54"/>
    </row>
    <row r="55" spans="5:15">
      <c r="E55" s="17">
        <v>7</v>
      </c>
      <c r="F55" s="18">
        <v>5</v>
      </c>
      <c r="G55" s="11">
        <f>E55</f>
        <v>7</v>
      </c>
      <c r="H55" s="4" t="str">
        <f>+VLOOKUP(G55,$B$5:$C$14,2,0)</f>
        <v xml:space="preserve">TALA RUGBY CLUB </v>
      </c>
      <c r="I55" s="5" t="str">
        <f>+VLOOKUP(J55,$B$5:$C$14,2,0)</f>
        <v>LA TABLADA</v>
      </c>
      <c r="J55" s="7">
        <f>F55</f>
        <v>5</v>
      </c>
      <c r="L55"/>
      <c r="M55"/>
      <c r="N55"/>
      <c r="O55"/>
    </row>
    <row r="56" spans="5:15">
      <c r="E56" s="17">
        <v>8</v>
      </c>
      <c r="F56" s="18">
        <v>4</v>
      </c>
      <c r="G56" s="11">
        <f t="shared" ref="G56:G58" si="24">E56</f>
        <v>8</v>
      </c>
      <c r="H56" s="27" t="str">
        <f t="shared" ref="H56:H58" si="25">+VLOOKUP(G56,$B$5:$C$14,2,0)</f>
        <v>UNIVERSITARIO</v>
      </c>
      <c r="I56" s="26" t="str">
        <f t="shared" ref="I56" si="26">+VLOOKUP(J56,$B$5:$C$14,2,0)</f>
        <v>PALERMO BAJO</v>
      </c>
      <c r="J56" s="7">
        <f t="shared" ref="J56:J58" si="27">F56</f>
        <v>4</v>
      </c>
      <c r="L56"/>
      <c r="M56"/>
      <c r="N56"/>
      <c r="O56"/>
    </row>
    <row r="57" spans="5:15">
      <c r="E57" s="17">
        <v>9</v>
      </c>
      <c r="F57" s="18">
        <v>3</v>
      </c>
      <c r="G57" s="11">
        <f t="shared" si="24"/>
        <v>9</v>
      </c>
      <c r="H57" s="4" t="str">
        <f t="shared" si="25"/>
        <v>CORDOBA RUGBY</v>
      </c>
      <c r="I57" s="5" t="s">
        <v>71</v>
      </c>
      <c r="J57" s="7">
        <f t="shared" si="27"/>
        <v>3</v>
      </c>
      <c r="L57"/>
      <c r="M57"/>
      <c r="N57"/>
      <c r="O57"/>
    </row>
    <row r="58" spans="5:15" ht="15.75" thickBot="1">
      <c r="E58" s="19">
        <v>1</v>
      </c>
      <c r="F58" s="20">
        <v>2</v>
      </c>
      <c r="G58" s="11">
        <f t="shared" si="24"/>
        <v>1</v>
      </c>
      <c r="H58" s="28" t="str">
        <f t="shared" si="25"/>
        <v>URU CURE RIO IV</v>
      </c>
      <c r="I58" s="29" t="s">
        <v>70</v>
      </c>
      <c r="J58" s="7">
        <f t="shared" si="27"/>
        <v>2</v>
      </c>
      <c r="L58"/>
      <c r="M58"/>
      <c r="N58"/>
      <c r="O58"/>
    </row>
    <row r="59" spans="5:15">
      <c r="E59" s="10"/>
      <c r="F59" s="10"/>
      <c r="H59" s="8"/>
      <c r="I59" s="8"/>
      <c r="L59"/>
      <c r="M59"/>
      <c r="N59"/>
      <c r="O59"/>
    </row>
    <row r="60" spans="5:15" ht="15.75" thickBot="1">
      <c r="E60" s="10"/>
      <c r="F60" s="10"/>
      <c r="L60"/>
      <c r="M60"/>
      <c r="N60"/>
      <c r="O60"/>
    </row>
    <row r="61" spans="5:15" ht="15.75" thickBot="1">
      <c r="E61" s="38" t="s">
        <v>10</v>
      </c>
      <c r="F61" s="39"/>
      <c r="H61" s="22" t="s">
        <v>7</v>
      </c>
      <c r="I61" s="23">
        <f>+I53+7</f>
        <v>44485</v>
      </c>
      <c r="L61"/>
      <c r="M61"/>
      <c r="N61"/>
      <c r="O61"/>
    </row>
    <row r="62" spans="5:15">
      <c r="E62" s="15">
        <v>1</v>
      </c>
      <c r="F62" s="16">
        <v>10</v>
      </c>
      <c r="G62" s="21">
        <f>E62</f>
        <v>1</v>
      </c>
      <c r="H62" s="24" t="str">
        <f>+VLOOKUP(G62,$B$5:$C$14,2,0)</f>
        <v>URU CURE RIO IV</v>
      </c>
      <c r="I62" s="24" t="s">
        <v>66</v>
      </c>
      <c r="J62" s="7">
        <f>F62</f>
        <v>10</v>
      </c>
      <c r="L62"/>
      <c r="M62"/>
      <c r="N62"/>
      <c r="O62"/>
    </row>
    <row r="63" spans="5:15">
      <c r="E63" s="17">
        <v>2</v>
      </c>
      <c r="F63" s="18">
        <v>9</v>
      </c>
      <c r="G63" s="11">
        <f>E63</f>
        <v>2</v>
      </c>
      <c r="H63" s="4" t="s">
        <v>70</v>
      </c>
      <c r="I63" s="5" t="str">
        <f>+VLOOKUP(J63,$B$5:$C$14,2,0)</f>
        <v>CORDOBA RUGBY</v>
      </c>
      <c r="J63" s="7">
        <f>F63</f>
        <v>9</v>
      </c>
      <c r="L63"/>
      <c r="M63"/>
      <c r="N63"/>
      <c r="O63"/>
    </row>
    <row r="64" spans="5:15">
      <c r="E64" s="17">
        <v>3</v>
      </c>
      <c r="F64" s="18">
        <v>8</v>
      </c>
      <c r="G64" s="11">
        <f t="shared" ref="G64:G66" si="28">E64</f>
        <v>3</v>
      </c>
      <c r="H64" s="27" t="s">
        <v>71</v>
      </c>
      <c r="I64" s="26" t="str">
        <f t="shared" ref="I64:I65" si="29">+VLOOKUP(J64,$B$5:$C$14,2,0)</f>
        <v>UNIVERSITARIO</v>
      </c>
      <c r="J64" s="7">
        <f t="shared" ref="J64:J66" si="30">F64</f>
        <v>8</v>
      </c>
      <c r="L64"/>
      <c r="M64"/>
      <c r="N64"/>
      <c r="O64"/>
    </row>
    <row r="65" spans="5:15">
      <c r="E65" s="17">
        <v>4</v>
      </c>
      <c r="F65" s="18">
        <v>7</v>
      </c>
      <c r="G65" s="11">
        <f t="shared" si="28"/>
        <v>4</v>
      </c>
      <c r="H65" s="4" t="str">
        <f t="shared" ref="H65:H66" si="31">+VLOOKUP(G65,$B$5:$C$14,2,0)</f>
        <v>PALERMO BAJO</v>
      </c>
      <c r="I65" s="5" t="str">
        <f t="shared" si="29"/>
        <v xml:space="preserve">TALA RUGBY CLUB </v>
      </c>
      <c r="J65" s="7">
        <f t="shared" si="30"/>
        <v>7</v>
      </c>
      <c r="L65"/>
      <c r="M65"/>
      <c r="N65"/>
      <c r="O65"/>
    </row>
    <row r="66" spans="5:15" ht="15.75" thickBot="1">
      <c r="E66" s="19">
        <v>5</v>
      </c>
      <c r="F66" s="20">
        <v>6</v>
      </c>
      <c r="G66" s="11">
        <f t="shared" si="28"/>
        <v>5</v>
      </c>
      <c r="H66" s="28" t="str">
        <f t="shared" si="31"/>
        <v>LA TABLADA</v>
      </c>
      <c r="I66" s="29" t="s">
        <v>69</v>
      </c>
      <c r="J66" s="7">
        <f t="shared" si="30"/>
        <v>6</v>
      </c>
      <c r="L66"/>
      <c r="M66"/>
      <c r="N66"/>
      <c r="O66"/>
    </row>
    <row r="67" spans="5:15">
      <c r="H67" s="8"/>
      <c r="I67" s="8"/>
      <c r="L67"/>
      <c r="M67"/>
      <c r="N67"/>
      <c r="O67"/>
    </row>
    <row r="68" spans="5:15" ht="15.75" thickBot="1">
      <c r="L68"/>
      <c r="M68"/>
      <c r="N68"/>
      <c r="O68"/>
    </row>
    <row r="69" spans="5:15" ht="15.75" thickBot="1">
      <c r="E69" s="38" t="s">
        <v>10</v>
      </c>
      <c r="F69" s="39"/>
      <c r="H69" s="22" t="s">
        <v>8</v>
      </c>
      <c r="I69" s="23">
        <f>+I61+7</f>
        <v>44492</v>
      </c>
      <c r="L69"/>
      <c r="M69"/>
      <c r="N69"/>
      <c r="O69"/>
    </row>
    <row r="70" spans="5:15">
      <c r="E70" s="15">
        <v>10</v>
      </c>
      <c r="F70" s="16">
        <v>5</v>
      </c>
      <c r="G70" s="21">
        <f>E70</f>
        <v>10</v>
      </c>
      <c r="H70" s="24" t="s">
        <v>66</v>
      </c>
      <c r="I70" s="25" t="str">
        <f>+VLOOKUP(J70,$B$5:$C$14,2,0)</f>
        <v>LA TABLADA</v>
      </c>
      <c r="J70" s="7">
        <f>F70</f>
        <v>5</v>
      </c>
      <c r="L70"/>
      <c r="M70"/>
      <c r="N70"/>
      <c r="O70"/>
    </row>
    <row r="71" spans="5:15">
      <c r="E71" s="17">
        <v>6</v>
      </c>
      <c r="F71" s="18">
        <v>4</v>
      </c>
      <c r="G71" s="11">
        <f>E71</f>
        <v>6</v>
      </c>
      <c r="H71" s="4" t="s">
        <v>69</v>
      </c>
      <c r="I71" s="5" t="str">
        <f>+VLOOKUP(J71,$B$5:$C$14,2,0)</f>
        <v>PALERMO BAJO</v>
      </c>
      <c r="J71" s="7">
        <f>F71</f>
        <v>4</v>
      </c>
      <c r="L71"/>
      <c r="M71"/>
      <c r="N71"/>
      <c r="O71"/>
    </row>
    <row r="72" spans="5:15">
      <c r="E72" s="17">
        <v>7</v>
      </c>
      <c r="F72" s="18">
        <v>3</v>
      </c>
      <c r="G72" s="11">
        <f t="shared" ref="G72:G74" si="32">E72</f>
        <v>7</v>
      </c>
      <c r="H72" s="27" t="str">
        <f t="shared" ref="H72:H74" si="33">+VLOOKUP(G72,$B$5:$C$14,2,0)</f>
        <v xml:space="preserve">TALA RUGBY CLUB </v>
      </c>
      <c r="I72" s="26" t="s">
        <v>71</v>
      </c>
      <c r="J72" s="7">
        <f t="shared" ref="J72:J74" si="34">F72</f>
        <v>3</v>
      </c>
      <c r="L72"/>
      <c r="M72"/>
      <c r="N72"/>
      <c r="O72"/>
    </row>
    <row r="73" spans="5:15">
      <c r="E73" s="17">
        <v>8</v>
      </c>
      <c r="F73" s="18">
        <v>2</v>
      </c>
      <c r="G73" s="11">
        <f t="shared" si="32"/>
        <v>8</v>
      </c>
      <c r="H73" s="4" t="str">
        <f t="shared" si="33"/>
        <v>UNIVERSITARIO</v>
      </c>
      <c r="I73" s="5" t="s">
        <v>70</v>
      </c>
      <c r="J73" s="7">
        <f t="shared" si="34"/>
        <v>2</v>
      </c>
      <c r="L73"/>
      <c r="M73"/>
      <c r="N73"/>
      <c r="O73"/>
    </row>
    <row r="74" spans="5:15" ht="15.75" thickBot="1">
      <c r="E74" s="19">
        <v>9</v>
      </c>
      <c r="F74" s="20">
        <v>1</v>
      </c>
      <c r="G74" s="11">
        <f t="shared" si="32"/>
        <v>9</v>
      </c>
      <c r="H74" s="28" t="str">
        <f t="shared" si="33"/>
        <v>CORDOBA RUGBY</v>
      </c>
      <c r="I74" s="29" t="str">
        <f t="shared" ref="I74" si="35">+VLOOKUP(J74,$B$5:$C$14,2,0)</f>
        <v>URU CURE RIO IV</v>
      </c>
      <c r="J74" s="7">
        <f t="shared" si="34"/>
        <v>1</v>
      </c>
      <c r="L74"/>
      <c r="M74"/>
      <c r="N74"/>
      <c r="O74"/>
    </row>
    <row r="75" spans="5:15" ht="15.75" thickBot="1">
      <c r="L75"/>
      <c r="M75"/>
      <c r="N75"/>
      <c r="O75"/>
    </row>
    <row r="76" spans="5:15" ht="15.75" thickBot="1">
      <c r="H76" s="32" t="s">
        <v>73</v>
      </c>
      <c r="I76" s="33">
        <f>+I69+7</f>
        <v>44499</v>
      </c>
      <c r="M76"/>
      <c r="N76"/>
    </row>
  </sheetData>
  <mergeCells count="19">
    <mergeCell ref="E69:F69"/>
    <mergeCell ref="L29:M29"/>
    <mergeCell ref="L40:M40"/>
    <mergeCell ref="M25:N25"/>
    <mergeCell ref="M26:N26"/>
    <mergeCell ref="E28:F28"/>
    <mergeCell ref="E36:F36"/>
    <mergeCell ref="E44:F44"/>
    <mergeCell ref="E53:F53"/>
    <mergeCell ref="M23:N23"/>
    <mergeCell ref="M24:N24"/>
    <mergeCell ref="E19:F19"/>
    <mergeCell ref="H2:N2"/>
    <mergeCell ref="E61:F61"/>
    <mergeCell ref="B4:C4"/>
    <mergeCell ref="E4:F4"/>
    <mergeCell ref="E11:F11"/>
    <mergeCell ref="B15:C15"/>
    <mergeCell ref="M22:N2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Fixture Posc.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Lucas</dc:creator>
  <cp:lastModifiedBy>Usuario</cp:lastModifiedBy>
  <cp:lastPrinted>2021-08-11T20:52:13Z</cp:lastPrinted>
  <dcterms:created xsi:type="dcterms:W3CDTF">2018-05-30T15:48:46Z</dcterms:created>
  <dcterms:modified xsi:type="dcterms:W3CDTF">2021-08-11T20:54:47Z</dcterms:modified>
</cp:coreProperties>
</file>